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75" windowWidth="19095" windowHeight="9930"/>
  </bookViews>
  <sheets>
    <sheet name="CFO" sheetId="2" r:id="rId1"/>
  </sheets>
  <definedNames>
    <definedName name="_xlnm.Print_Area" localSheetId="0">CFO!$B$1:$L$38</definedName>
  </definedNames>
  <calcPr calcId="125725"/>
</workbook>
</file>

<file path=xl/calcChain.xml><?xml version="1.0" encoding="utf-8"?>
<calcChain xmlns="http://schemas.openxmlformats.org/spreadsheetml/2006/main">
  <c r="K37" i="2"/>
  <c r="L37" s="1"/>
  <c r="J37"/>
  <c r="I37"/>
  <c r="G31"/>
  <c r="E31"/>
  <c r="D31"/>
  <c r="K29"/>
  <c r="L29" s="1"/>
  <c r="F29"/>
  <c r="F31" s="1"/>
  <c r="H28"/>
  <c r="K28" s="1"/>
  <c r="L28" s="1"/>
  <c r="H27"/>
  <c r="K27" s="1"/>
  <c r="L27" s="1"/>
  <c r="K26"/>
  <c r="L26" s="1"/>
  <c r="O26" s="1"/>
  <c r="I26"/>
  <c r="J26" s="1"/>
  <c r="I25"/>
  <c r="H21"/>
  <c r="H31" s="1"/>
  <c r="H19"/>
  <c r="H33" s="1"/>
  <c r="G19"/>
  <c r="G33" s="1"/>
  <c r="F19"/>
  <c r="F33" s="1"/>
  <c r="E19"/>
  <c r="E33" s="1"/>
  <c r="D19"/>
  <c r="D33" s="1"/>
  <c r="K17"/>
  <c r="L17" s="1"/>
  <c r="I17"/>
  <c r="J17" s="1"/>
  <c r="K16"/>
  <c r="L16" s="1"/>
  <c r="I16"/>
  <c r="J16" s="1"/>
  <c r="K15"/>
  <c r="L15" s="1"/>
  <c r="I15"/>
  <c r="J15" s="1"/>
  <c r="K13"/>
  <c r="L13" s="1"/>
  <c r="I13"/>
  <c r="J13" s="1"/>
  <c r="K12"/>
  <c r="L12" s="1"/>
  <c r="I12"/>
  <c r="J12" s="1"/>
  <c r="K11"/>
  <c r="L11" s="1"/>
  <c r="I11"/>
  <c r="J11" s="1"/>
  <c r="K10"/>
  <c r="N10" s="1"/>
  <c r="I10"/>
  <c r="I19" s="1"/>
  <c r="L5"/>
  <c r="J10" l="1"/>
  <c r="L10"/>
  <c r="L19" s="1"/>
  <c r="O19" s="1"/>
  <c r="I28"/>
  <c r="J28" s="1"/>
  <c r="K19"/>
  <c r="N19"/>
  <c r="N26"/>
  <c r="O10"/>
  <c r="J19"/>
  <c r="I21"/>
  <c r="K21"/>
  <c r="I27"/>
  <c r="J27" s="1"/>
  <c r="I29"/>
  <c r="J29" s="1"/>
  <c r="I31" l="1"/>
  <c r="J21"/>
  <c r="K31"/>
  <c r="L21"/>
  <c r="L31" s="1"/>
  <c r="O31" l="1"/>
  <c r="L33"/>
  <c r="N31"/>
  <c r="K33"/>
  <c r="I33"/>
  <c r="J33" s="1"/>
  <c r="J31"/>
  <c r="N33" l="1"/>
  <c r="O33"/>
</calcChain>
</file>

<file path=xl/sharedStrings.xml><?xml version="1.0" encoding="utf-8"?>
<sst xmlns="http://schemas.openxmlformats.org/spreadsheetml/2006/main" count="52" uniqueCount="38">
  <si>
    <t>(In $000s)</t>
  </si>
  <si>
    <t xml:space="preserve"> </t>
  </si>
  <si>
    <t>2011</t>
  </si>
  <si>
    <t>2012</t>
  </si>
  <si>
    <t>2012 Change from</t>
  </si>
  <si>
    <t>Actual</t>
  </si>
  <si>
    <t>Budget</t>
  </si>
  <si>
    <t>Projected</t>
  </si>
  <si>
    <t>Recommended</t>
  </si>
  <si>
    <t>2011 Approved</t>
  </si>
  <si>
    <t>Outlook</t>
  </si>
  <si>
    <t>Category of Expense</t>
  </si>
  <si>
    <t xml:space="preserve">Budget </t>
  </si>
  <si>
    <t>$</t>
  </si>
  <si>
    <t>%</t>
  </si>
  <si>
    <t>Salaries and Benefits</t>
  </si>
  <si>
    <t>Materials and Supplies</t>
  </si>
  <si>
    <t>Equipment</t>
  </si>
  <si>
    <t>Services &amp; Rents</t>
  </si>
  <si>
    <t>Contributions to Capital</t>
  </si>
  <si>
    <t>Contributions to Reserve/Res Funds</t>
  </si>
  <si>
    <t>Other Expenditures</t>
  </si>
  <si>
    <t>Interdivisional Charges</t>
  </si>
  <si>
    <t>TOTAL GROSS EXPENDITURES</t>
  </si>
  <si>
    <t>Interdivisional Recoveries</t>
  </si>
  <si>
    <t>Provincial Subsidies</t>
  </si>
  <si>
    <t>Federal Subsidies</t>
  </si>
  <si>
    <t>Other Subsidies</t>
  </si>
  <si>
    <t>User Fees &amp; Donations</t>
  </si>
  <si>
    <t>Transfers from Capital Fund</t>
  </si>
  <si>
    <t>Contribution from Reserve Funds</t>
  </si>
  <si>
    <t xml:space="preserve">Contribution from Reserve </t>
  </si>
  <si>
    <t>Sundry Revenues</t>
  </si>
  <si>
    <t>TOTAL REVENUE</t>
  </si>
  <si>
    <t>TOTAL NET EXPENDITURES</t>
  </si>
  <si>
    <t>APPROVED POSITIONS</t>
  </si>
  <si>
    <t>Admin Recommended Program Summary By Expenditure Category</t>
  </si>
  <si>
    <t>CHIEF FINANCIAL OFFICER</t>
  </si>
</sst>
</file>

<file path=xl/styles.xml><?xml version="1.0" encoding="utf-8"?>
<styleSheet xmlns="http://schemas.openxmlformats.org/spreadsheetml/2006/main">
  <numFmts count="11">
    <numFmt numFmtId="43" formatCode="_(* #,##0.00_);_(* \(#,##0.00\);_(* &quot;-&quot;??_);_(@_)"/>
    <numFmt numFmtId="164" formatCode="[$-409]mmmm\ d\,\ yyyy;@"/>
    <numFmt numFmtId="165" formatCode="_-* #,##0.0_-;\-* #,##0.0_-;_-* &quot;-&quot;??_-;_-@_-"/>
    <numFmt numFmtId="166" formatCode="0_)"/>
    <numFmt numFmtId="167" formatCode="#,##0.0_);\(#,##0.0\);_-@_-"/>
    <numFmt numFmtId="168" formatCode="#,##0.0_);[Red]\(#,##0.0\)"/>
    <numFmt numFmtId="169" formatCode="_(* #,##0.0_);_(* \(#,##0.0\);_(* &quot;-&quot;?_);_(@_)"/>
    <numFmt numFmtId="170" formatCode="0.0%;[Red]\(0.0%\)"/>
    <numFmt numFmtId="171" formatCode="#,##0.0;[Red]\(#,##0.0\)"/>
    <numFmt numFmtId="172" formatCode="#,##0.0_);\(#,##0.0\)"/>
    <numFmt numFmtId="173" formatCode="0.00_);[Red]\(0.00\)"/>
  </numFmts>
  <fonts count="8">
    <font>
      <sz val="10"/>
      <color theme="1"/>
      <name val="Arial"/>
      <family val="2"/>
    </font>
    <font>
      <sz val="10"/>
      <color theme="1"/>
      <name val="Arial"/>
      <family val="2"/>
    </font>
    <font>
      <sz val="10"/>
      <name val="Times New Roman"/>
      <family val="1"/>
    </font>
    <font>
      <b/>
      <sz val="12"/>
      <name val="Times New Roman"/>
      <family val="1"/>
    </font>
    <font>
      <sz val="10"/>
      <name val="Arial"/>
      <family val="2"/>
    </font>
    <font>
      <sz val="16"/>
      <name val="Times New Roman"/>
      <family val="1"/>
    </font>
    <font>
      <b/>
      <sz val="10"/>
      <name val="Times New Roman"/>
      <family val="1"/>
    </font>
    <font>
      <b/>
      <u/>
      <sz val="1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</fills>
  <borders count="40">
    <border>
      <left/>
      <right/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64"/>
      </right>
      <top style="medium">
        <color indexed="8"/>
      </top>
      <bottom/>
      <diagonal/>
    </border>
    <border>
      <left style="thin">
        <color indexed="64"/>
      </left>
      <right style="thin">
        <color indexed="64"/>
      </right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8"/>
      </left>
      <right/>
      <top/>
      <bottom/>
      <diagonal/>
    </border>
    <border>
      <left/>
      <right style="medium">
        <color indexed="8"/>
      </right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 style="medium">
        <color indexed="8"/>
      </left>
      <right/>
      <top/>
      <bottom style="thin">
        <color indexed="8"/>
      </bottom>
      <diagonal/>
    </border>
    <border>
      <left/>
      <right style="medium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medium">
        <color indexed="64"/>
      </left>
      <right style="medium">
        <color indexed="64"/>
      </right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medium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64"/>
      </right>
      <top/>
      <bottom style="medium">
        <color indexed="8"/>
      </bottom>
      <diagonal/>
    </border>
    <border>
      <left style="thin">
        <color indexed="64"/>
      </left>
      <right style="thin">
        <color indexed="64"/>
      </right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 style="medium">
        <color indexed="64"/>
      </left>
      <right style="medium">
        <color indexed="64"/>
      </right>
      <top/>
      <bottom style="medium">
        <color indexed="8"/>
      </bottom>
      <diagonal/>
    </border>
    <border>
      <left/>
      <right style="thin">
        <color indexed="8"/>
      </right>
      <top/>
      <bottom style="medium">
        <color indexed="8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/>
      <bottom style="medium">
        <color indexed="8"/>
      </bottom>
      <diagonal/>
    </border>
    <border>
      <left style="thin">
        <color indexed="8"/>
      </left>
      <right style="medium">
        <color indexed="64"/>
      </right>
      <top style="medium">
        <color indexed="8"/>
      </top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164" fontId="4" fillId="0" borderId="0"/>
  </cellStyleXfs>
  <cellXfs count="127">
    <xf numFmtId="0" fontId="0" fillId="0" borderId="0" xfId="0"/>
    <xf numFmtId="164" fontId="2" fillId="0" borderId="0" xfId="0" applyNumberFormat="1" applyFont="1"/>
    <xf numFmtId="1" fontId="5" fillId="0" borderId="0" xfId="2" applyNumberFormat="1" applyFont="1" applyFill="1" applyBorder="1" applyAlignment="1" applyProtection="1"/>
    <xf numFmtId="164" fontId="3" fillId="0" borderId="0" xfId="2" applyFont="1" applyFill="1" applyAlignment="1" applyProtection="1">
      <alignment horizontal="centerContinuous"/>
    </xf>
    <xf numFmtId="164" fontId="3" fillId="2" borderId="0" xfId="2" applyFont="1" applyFill="1" applyAlignment="1" applyProtection="1">
      <alignment horizontal="centerContinuous"/>
    </xf>
    <xf numFmtId="164" fontId="2" fillId="2" borderId="0" xfId="0" applyNumberFormat="1" applyFont="1" applyFill="1"/>
    <xf numFmtId="164" fontId="6" fillId="0" borderId="1" xfId="2" applyFont="1" applyFill="1" applyBorder="1" applyProtection="1"/>
    <xf numFmtId="164" fontId="6" fillId="2" borderId="2" xfId="2" applyFont="1" applyFill="1" applyBorder="1" applyProtection="1"/>
    <xf numFmtId="164" fontId="6" fillId="2" borderId="3" xfId="2" applyFont="1" applyFill="1" applyBorder="1" applyProtection="1"/>
    <xf numFmtId="164" fontId="6" fillId="2" borderId="4" xfId="2" applyFont="1" applyFill="1" applyBorder="1" applyProtection="1"/>
    <xf numFmtId="164" fontId="6" fillId="3" borderId="4" xfId="2" applyFont="1" applyFill="1" applyBorder="1" applyProtection="1"/>
    <xf numFmtId="164" fontId="6" fillId="3" borderId="5" xfId="2" applyFont="1" applyFill="1" applyBorder="1" applyAlignment="1" applyProtection="1">
      <alignment horizontal="left"/>
    </xf>
    <xf numFmtId="165" fontId="6" fillId="3" borderId="5" xfId="1" applyNumberFormat="1" applyFont="1" applyFill="1" applyBorder="1" applyProtection="1"/>
    <xf numFmtId="165" fontId="6" fillId="2" borderId="6" xfId="1" applyNumberFormat="1" applyFont="1" applyFill="1" applyBorder="1" applyProtection="1"/>
    <xf numFmtId="164" fontId="6" fillId="2" borderId="6" xfId="2" applyFont="1" applyFill="1" applyBorder="1" applyProtection="1"/>
    <xf numFmtId="164" fontId="6" fillId="2" borderId="0" xfId="2" applyFont="1" applyFill="1" applyBorder="1" applyProtection="1"/>
    <xf numFmtId="164" fontId="6" fillId="0" borderId="7" xfId="2" applyFont="1" applyBorder="1" applyProtection="1"/>
    <xf numFmtId="164" fontId="6" fillId="2" borderId="8" xfId="2" applyFont="1" applyFill="1" applyBorder="1" applyProtection="1"/>
    <xf numFmtId="166" fontId="6" fillId="2" borderId="9" xfId="2" applyNumberFormat="1" applyFont="1" applyFill="1" applyBorder="1" applyAlignment="1" applyProtection="1">
      <alignment horizontal="center"/>
    </xf>
    <xf numFmtId="164" fontId="6" fillId="2" borderId="10" xfId="2" quotePrefix="1" applyFont="1" applyFill="1" applyBorder="1" applyAlignment="1" applyProtection="1">
      <alignment horizontal="center"/>
    </xf>
    <xf numFmtId="164" fontId="6" fillId="3" borderId="10" xfId="2" quotePrefix="1" applyFont="1" applyFill="1" applyBorder="1" applyAlignment="1" applyProtection="1">
      <alignment horizontal="center"/>
    </xf>
    <xf numFmtId="1" fontId="6" fillId="2" borderId="11" xfId="2" quotePrefix="1" applyNumberFormat="1" applyFont="1" applyFill="1" applyBorder="1" applyAlignment="1" applyProtection="1">
      <alignment horizontal="center"/>
    </xf>
    <xf numFmtId="166" fontId="6" fillId="2" borderId="0" xfId="2" applyNumberFormat="1" applyFont="1" applyFill="1" applyBorder="1" applyAlignment="1" applyProtection="1">
      <alignment horizontal="center"/>
    </xf>
    <xf numFmtId="164" fontId="6" fillId="2" borderId="9" xfId="2" applyFont="1" applyFill="1" applyBorder="1" applyAlignment="1" applyProtection="1">
      <alignment horizontal="center"/>
    </xf>
    <xf numFmtId="164" fontId="6" fillId="2" borderId="10" xfId="2" applyFont="1" applyFill="1" applyBorder="1" applyAlignment="1" applyProtection="1">
      <alignment horizontal="center"/>
    </xf>
    <xf numFmtId="164" fontId="6" fillId="3" borderId="10" xfId="2" applyFont="1" applyFill="1" applyBorder="1" applyAlignment="1" applyProtection="1">
      <alignment horizontal="center"/>
    </xf>
    <xf numFmtId="1" fontId="6" fillId="2" borderId="11" xfId="2" applyNumberFormat="1" applyFont="1" applyFill="1" applyBorder="1" applyAlignment="1" applyProtection="1">
      <alignment horizontal="center"/>
    </xf>
    <xf numFmtId="164" fontId="6" fillId="2" borderId="0" xfId="2" applyFont="1" applyFill="1" applyBorder="1" applyAlignment="1" applyProtection="1">
      <alignment horizontal="center"/>
    </xf>
    <xf numFmtId="164" fontId="6" fillId="0" borderId="7" xfId="2" applyFont="1" applyFill="1" applyBorder="1" applyProtection="1"/>
    <xf numFmtId="164" fontId="6" fillId="2" borderId="12" xfId="2" applyFont="1" applyFill="1" applyBorder="1" applyAlignment="1" applyProtection="1">
      <alignment horizontal="center"/>
    </xf>
    <xf numFmtId="164" fontId="6" fillId="2" borderId="13" xfId="2" applyFont="1" applyFill="1" applyBorder="1" applyAlignment="1" applyProtection="1">
      <alignment horizontal="center"/>
    </xf>
    <xf numFmtId="164" fontId="6" fillId="3" borderId="13" xfId="2" applyFont="1" applyFill="1" applyBorder="1" applyAlignment="1" applyProtection="1">
      <alignment horizontal="center"/>
    </xf>
    <xf numFmtId="164" fontId="6" fillId="2" borderId="15" xfId="2" applyFont="1" applyFill="1" applyBorder="1" applyAlignment="1" applyProtection="1">
      <alignment horizontal="center"/>
    </xf>
    <xf numFmtId="164" fontId="6" fillId="0" borderId="16" xfId="2" applyFont="1" applyFill="1" applyBorder="1" applyProtection="1"/>
    <xf numFmtId="164" fontId="7" fillId="2" borderId="17" xfId="2" applyFont="1" applyFill="1" applyBorder="1" applyProtection="1"/>
    <xf numFmtId="164" fontId="6" fillId="2" borderId="12" xfId="2" applyFont="1" applyFill="1" applyBorder="1" applyAlignment="1" applyProtection="1">
      <alignment horizontal="center" vertical="center"/>
    </xf>
    <xf numFmtId="164" fontId="6" fillId="2" borderId="13" xfId="2" applyFont="1" applyFill="1" applyBorder="1" applyAlignment="1" applyProtection="1">
      <alignment horizontal="center" vertical="center"/>
    </xf>
    <xf numFmtId="164" fontId="6" fillId="3" borderId="13" xfId="2" applyFont="1" applyFill="1" applyBorder="1" applyAlignment="1" applyProtection="1">
      <alignment horizontal="center" vertical="center"/>
    </xf>
    <xf numFmtId="164" fontId="6" fillId="3" borderId="14" xfId="2" applyFont="1" applyFill="1" applyBorder="1" applyAlignment="1" applyProtection="1">
      <alignment horizontal="center" vertical="center"/>
    </xf>
    <xf numFmtId="165" fontId="6" fillId="3" borderId="14" xfId="1" applyNumberFormat="1" applyFont="1" applyFill="1" applyBorder="1" applyAlignment="1" applyProtection="1">
      <alignment horizontal="center" vertical="center"/>
    </xf>
    <xf numFmtId="164" fontId="6" fillId="2" borderId="15" xfId="2" applyFont="1" applyFill="1" applyBorder="1" applyAlignment="1" applyProtection="1">
      <alignment horizontal="center" vertical="center"/>
    </xf>
    <xf numFmtId="164" fontId="6" fillId="2" borderId="0" xfId="2" applyFont="1" applyFill="1" applyBorder="1" applyAlignment="1" applyProtection="1">
      <alignment horizontal="center" vertical="center"/>
    </xf>
    <xf numFmtId="167" fontId="6" fillId="0" borderId="7" xfId="2" applyNumberFormat="1" applyFont="1" applyFill="1" applyBorder="1" applyProtection="1"/>
    <xf numFmtId="167" fontId="6" fillId="2" borderId="8" xfId="2" applyNumberFormat="1" applyFont="1" applyFill="1" applyBorder="1" applyProtection="1"/>
    <xf numFmtId="167" fontId="2" fillId="2" borderId="9" xfId="2" applyNumberFormat="1" applyFont="1" applyFill="1" applyBorder="1" applyAlignment="1" applyProtection="1">
      <alignment horizontal="center"/>
    </xf>
    <xf numFmtId="167" fontId="2" fillId="2" borderId="10" xfId="2" applyNumberFormat="1" applyFont="1" applyFill="1" applyBorder="1" applyAlignment="1" applyProtection="1">
      <alignment horizontal="center"/>
    </xf>
    <xf numFmtId="167" fontId="2" fillId="3" borderId="10" xfId="2" applyNumberFormat="1" applyFont="1" applyFill="1" applyBorder="1" applyAlignment="1" applyProtection="1">
      <alignment horizontal="center"/>
    </xf>
    <xf numFmtId="167" fontId="2" fillId="3" borderId="18" xfId="2" applyNumberFormat="1" applyFont="1" applyFill="1" applyBorder="1" applyAlignment="1" applyProtection="1">
      <alignment horizontal="center"/>
    </xf>
    <xf numFmtId="167" fontId="2" fillId="3" borderId="0" xfId="1" applyNumberFormat="1" applyFont="1" applyFill="1" applyBorder="1" applyAlignment="1" applyProtection="1">
      <alignment horizontal="center"/>
    </xf>
    <xf numFmtId="168" fontId="2" fillId="2" borderId="11" xfId="1" applyNumberFormat="1" applyFont="1" applyFill="1" applyBorder="1" applyAlignment="1" applyProtection="1">
      <alignment horizontal="center"/>
    </xf>
    <xf numFmtId="167" fontId="2" fillId="2" borderId="11" xfId="2" applyNumberFormat="1" applyFont="1" applyFill="1" applyBorder="1" applyAlignment="1" applyProtection="1">
      <alignment horizontal="center"/>
    </xf>
    <xf numFmtId="167" fontId="2" fillId="2" borderId="0" xfId="2" applyNumberFormat="1" applyFont="1" applyFill="1" applyBorder="1" applyProtection="1"/>
    <xf numFmtId="167" fontId="2" fillId="2" borderId="8" xfId="2" applyNumberFormat="1" applyFont="1" applyFill="1" applyBorder="1" applyProtection="1"/>
    <xf numFmtId="169" fontId="2" fillId="2" borderId="9" xfId="2" applyNumberFormat="1" applyFont="1" applyFill="1" applyBorder="1" applyAlignment="1" applyProtection="1">
      <alignment horizontal="right"/>
    </xf>
    <xf numFmtId="169" fontId="2" fillId="2" borderId="10" xfId="2" applyNumberFormat="1" applyFont="1" applyFill="1" applyBorder="1" applyAlignment="1" applyProtection="1">
      <alignment horizontal="right"/>
    </xf>
    <xf numFmtId="169" fontId="2" fillId="3" borderId="10" xfId="2" applyNumberFormat="1" applyFont="1" applyFill="1" applyBorder="1" applyAlignment="1" applyProtection="1">
      <alignment horizontal="right"/>
    </xf>
    <xf numFmtId="169" fontId="2" fillId="3" borderId="18" xfId="2" applyNumberFormat="1" applyFont="1" applyFill="1" applyBorder="1" applyAlignment="1" applyProtection="1">
      <alignment horizontal="right"/>
    </xf>
    <xf numFmtId="170" fontId="2" fillId="3" borderId="0" xfId="1" applyNumberFormat="1" applyFont="1" applyFill="1" applyBorder="1" applyAlignment="1" applyProtection="1">
      <alignment horizontal="right"/>
    </xf>
    <xf numFmtId="169" fontId="2" fillId="2" borderId="11" xfId="1" applyNumberFormat="1" applyFont="1" applyFill="1" applyBorder="1" applyAlignment="1" applyProtection="1">
      <alignment horizontal="right"/>
    </xf>
    <xf numFmtId="169" fontId="2" fillId="2" borderId="11" xfId="2" applyNumberFormat="1" applyFont="1" applyFill="1" applyBorder="1" applyAlignment="1" applyProtection="1">
      <alignment horizontal="right"/>
    </xf>
    <xf numFmtId="171" fontId="2" fillId="2" borderId="0" xfId="2" applyNumberFormat="1" applyFont="1" applyFill="1" applyBorder="1" applyProtection="1"/>
    <xf numFmtId="2" fontId="2" fillId="2" borderId="0" xfId="0" applyNumberFormat="1" applyFont="1" applyFill="1"/>
    <xf numFmtId="169" fontId="2" fillId="2" borderId="19" xfId="2" applyNumberFormat="1" applyFont="1" applyFill="1" applyBorder="1" applyAlignment="1" applyProtection="1">
      <alignment horizontal="right"/>
    </xf>
    <xf numFmtId="169" fontId="2" fillId="2" borderId="20" xfId="2" applyNumberFormat="1" applyFont="1" applyFill="1" applyBorder="1" applyAlignment="1" applyProtection="1">
      <alignment horizontal="right"/>
    </xf>
    <xf numFmtId="169" fontId="2" fillId="3" borderId="20" xfId="2" applyNumberFormat="1" applyFont="1" applyFill="1" applyBorder="1" applyAlignment="1" applyProtection="1">
      <alignment horizontal="right"/>
    </xf>
    <xf numFmtId="169" fontId="2" fillId="3" borderId="21" xfId="2" applyNumberFormat="1" applyFont="1" applyFill="1" applyBorder="1" applyAlignment="1" applyProtection="1">
      <alignment horizontal="right"/>
    </xf>
    <xf numFmtId="169" fontId="2" fillId="2" borderId="23" xfId="1" applyNumberFormat="1" applyFont="1" applyFill="1" applyBorder="1" applyAlignment="1" applyProtection="1">
      <alignment horizontal="right"/>
    </xf>
    <xf numFmtId="167" fontId="6" fillId="0" borderId="7" xfId="2" applyNumberFormat="1" applyFont="1" applyFill="1" applyBorder="1" applyAlignment="1" applyProtection="1">
      <alignment vertical="center"/>
    </xf>
    <xf numFmtId="167" fontId="6" fillId="2" borderId="8" xfId="2" applyNumberFormat="1" applyFont="1" applyFill="1" applyBorder="1" applyAlignment="1" applyProtection="1">
      <alignment vertical="center"/>
    </xf>
    <xf numFmtId="169" fontId="2" fillId="2" borderId="12" xfId="2" applyNumberFormat="1" applyFont="1" applyFill="1" applyBorder="1" applyAlignment="1" applyProtection="1">
      <alignment horizontal="right" vertical="center"/>
    </xf>
    <xf numFmtId="169" fontId="2" fillId="2" borderId="13" xfId="2" applyNumberFormat="1" applyFont="1" applyFill="1" applyBorder="1" applyAlignment="1" applyProtection="1">
      <alignment horizontal="right" vertical="center"/>
    </xf>
    <xf numFmtId="169" fontId="2" fillId="3" borderId="13" xfId="2" applyNumberFormat="1" applyFont="1" applyFill="1" applyBorder="1" applyAlignment="1" applyProtection="1">
      <alignment horizontal="right" vertical="center"/>
    </xf>
    <xf numFmtId="169" fontId="2" fillId="3" borderId="24" xfId="2" applyNumberFormat="1" applyFont="1" applyFill="1" applyBorder="1" applyAlignment="1" applyProtection="1">
      <alignment horizontal="right"/>
    </xf>
    <xf numFmtId="170" fontId="2" fillId="3" borderId="25" xfId="1" applyNumberFormat="1" applyFont="1" applyFill="1" applyBorder="1" applyAlignment="1" applyProtection="1">
      <alignment horizontal="right"/>
    </xf>
    <xf numFmtId="169" fontId="2" fillId="2" borderId="15" xfId="2" applyNumberFormat="1" applyFont="1" applyFill="1" applyBorder="1" applyAlignment="1" applyProtection="1">
      <alignment horizontal="right" vertical="center"/>
    </xf>
    <xf numFmtId="171" fontId="2" fillId="2" borderId="0" xfId="2" applyNumberFormat="1" applyFont="1" applyFill="1" applyBorder="1" applyAlignment="1" applyProtection="1">
      <alignment vertical="center"/>
    </xf>
    <xf numFmtId="169" fontId="2" fillId="3" borderId="26" xfId="2" applyNumberFormat="1" applyFont="1" applyFill="1" applyBorder="1" applyAlignment="1" applyProtection="1">
      <alignment horizontal="right"/>
    </xf>
    <xf numFmtId="169" fontId="2" fillId="3" borderId="27" xfId="2" applyNumberFormat="1" applyFont="1" applyFill="1" applyBorder="1" applyAlignment="1" applyProtection="1">
      <alignment horizontal="right"/>
    </xf>
    <xf numFmtId="169" fontId="2" fillId="2" borderId="15" xfId="1" applyNumberFormat="1" applyFont="1" applyFill="1" applyBorder="1" applyAlignment="1" applyProtection="1">
      <alignment horizontal="right" vertical="center"/>
    </xf>
    <xf numFmtId="169" fontId="2" fillId="3" borderId="10" xfId="2" applyNumberFormat="1" applyFont="1" applyFill="1" applyBorder="1" applyAlignment="1" applyProtection="1">
      <alignment horizontal="right" vertical="center"/>
    </xf>
    <xf numFmtId="169" fontId="2" fillId="3" borderId="28" xfId="2" applyNumberFormat="1" applyFont="1" applyFill="1" applyBorder="1" applyAlignment="1" applyProtection="1">
      <alignment horizontal="right"/>
    </xf>
    <xf numFmtId="167" fontId="6" fillId="0" borderId="7" xfId="2" applyNumberFormat="1" applyFont="1" applyFill="1" applyBorder="1" applyAlignment="1" applyProtection="1">
      <alignment vertical="top"/>
    </xf>
    <xf numFmtId="167" fontId="6" fillId="2" borderId="8" xfId="2" applyNumberFormat="1" applyFont="1" applyFill="1" applyBorder="1" applyAlignment="1" applyProtection="1">
      <alignment vertical="top"/>
    </xf>
    <xf numFmtId="169" fontId="2" fillId="2" borderId="9" xfId="2" applyNumberFormat="1" applyFont="1" applyFill="1" applyBorder="1" applyAlignment="1" applyProtection="1">
      <alignment horizontal="right" vertical="top"/>
    </xf>
    <xf numFmtId="169" fontId="2" fillId="2" borderId="10" xfId="2" applyNumberFormat="1" applyFont="1" applyFill="1" applyBorder="1" applyAlignment="1" applyProtection="1">
      <alignment horizontal="right" vertical="top"/>
    </xf>
    <xf numFmtId="169" fontId="2" fillId="3" borderId="10" xfId="2" applyNumberFormat="1" applyFont="1" applyFill="1" applyBorder="1" applyAlignment="1" applyProtection="1">
      <alignment horizontal="right" vertical="top"/>
    </xf>
    <xf numFmtId="169" fontId="2" fillId="3" borderId="18" xfId="2" applyNumberFormat="1" applyFont="1" applyFill="1" applyBorder="1" applyAlignment="1" applyProtection="1">
      <alignment horizontal="right" vertical="top"/>
    </xf>
    <xf numFmtId="169" fontId="2" fillId="2" borderId="11" xfId="1" applyNumberFormat="1" applyFont="1" applyFill="1" applyBorder="1" applyAlignment="1" applyProtection="1">
      <alignment horizontal="right" vertical="top"/>
    </xf>
    <xf numFmtId="169" fontId="2" fillId="2" borderId="11" xfId="2" applyNumberFormat="1" applyFont="1" applyFill="1" applyBorder="1" applyAlignment="1" applyProtection="1">
      <alignment horizontal="right" vertical="top"/>
    </xf>
    <xf numFmtId="171" fontId="2" fillId="2" borderId="0" xfId="2" applyNumberFormat="1" applyFont="1" applyFill="1" applyBorder="1" applyAlignment="1" applyProtection="1">
      <alignment vertical="top"/>
    </xf>
    <xf numFmtId="167" fontId="6" fillId="0" borderId="29" xfId="2" quotePrefix="1" applyNumberFormat="1" applyFont="1" applyFill="1" applyBorder="1" applyProtection="1"/>
    <xf numFmtId="167" fontId="6" fillId="2" borderId="30" xfId="2" applyNumberFormat="1" applyFont="1" applyFill="1" applyBorder="1" applyProtection="1"/>
    <xf numFmtId="169" fontId="2" fillId="2" borderId="31" xfId="2" applyNumberFormat="1" applyFont="1" applyFill="1" applyBorder="1" applyAlignment="1" applyProtection="1">
      <alignment horizontal="right"/>
    </xf>
    <xf numFmtId="169" fontId="2" fillId="2" borderId="32" xfId="2" applyNumberFormat="1" applyFont="1" applyFill="1" applyBorder="1" applyAlignment="1" applyProtection="1">
      <alignment horizontal="right"/>
    </xf>
    <xf numFmtId="169" fontId="2" fillId="3" borderId="32" xfId="2" applyNumberFormat="1" applyFont="1" applyFill="1" applyBorder="1" applyAlignment="1" applyProtection="1">
      <alignment horizontal="right"/>
    </xf>
    <xf numFmtId="169" fontId="2" fillId="3" borderId="33" xfId="2" applyNumberFormat="1" applyFont="1" applyFill="1" applyBorder="1" applyAlignment="1" applyProtection="1">
      <alignment horizontal="right"/>
    </xf>
    <xf numFmtId="169" fontId="2" fillId="2" borderId="34" xfId="1" applyNumberFormat="1" applyFont="1" applyFill="1" applyBorder="1" applyAlignment="1" applyProtection="1">
      <alignment horizontal="right"/>
    </xf>
    <xf numFmtId="169" fontId="2" fillId="2" borderId="34" xfId="2" applyNumberFormat="1" applyFont="1" applyFill="1" applyBorder="1" applyAlignment="1" applyProtection="1">
      <alignment horizontal="right"/>
    </xf>
    <xf numFmtId="167" fontId="6" fillId="0" borderId="1" xfId="2" applyNumberFormat="1" applyFont="1" applyFill="1" applyBorder="1" applyProtection="1"/>
    <xf numFmtId="167" fontId="6" fillId="2" borderId="8" xfId="2" applyNumberFormat="1" applyFont="1" applyFill="1" applyBorder="1" applyAlignment="1" applyProtection="1"/>
    <xf numFmtId="167" fontId="6" fillId="0" borderId="7" xfId="2" quotePrefix="1" applyNumberFormat="1" applyFont="1" applyFill="1" applyBorder="1" applyAlignment="1" applyProtection="1">
      <alignment vertical="center"/>
    </xf>
    <xf numFmtId="167" fontId="2" fillId="2" borderId="8" xfId="2" applyNumberFormat="1" applyFont="1" applyFill="1" applyBorder="1" applyAlignment="1" applyProtection="1">
      <alignment vertical="center"/>
    </xf>
    <xf numFmtId="169" fontId="2" fillId="2" borderId="9" xfId="2" applyNumberFormat="1" applyFont="1" applyFill="1" applyBorder="1" applyAlignment="1" applyProtection="1">
      <alignment horizontal="right" vertical="center"/>
    </xf>
    <xf numFmtId="169" fontId="2" fillId="2" borderId="10" xfId="2" applyNumberFormat="1" applyFont="1" applyFill="1" applyBorder="1" applyAlignment="1" applyProtection="1">
      <alignment horizontal="right" vertical="center"/>
    </xf>
    <xf numFmtId="167" fontId="6" fillId="0" borderId="29" xfId="2" applyNumberFormat="1" applyFont="1" applyFill="1" applyBorder="1" applyProtection="1"/>
    <xf numFmtId="167" fontId="2" fillId="2" borderId="30" xfId="2" applyNumberFormat="1" applyFont="1" applyFill="1" applyBorder="1" applyProtection="1"/>
    <xf numFmtId="164" fontId="2" fillId="0" borderId="0" xfId="0" applyNumberFormat="1" applyFont="1" applyFill="1"/>
    <xf numFmtId="2" fontId="2" fillId="0" borderId="0" xfId="0" applyNumberFormat="1" applyFont="1"/>
    <xf numFmtId="172" fontId="2" fillId="3" borderId="18" xfId="2" applyNumberFormat="1" applyFont="1" applyFill="1" applyBorder="1" applyAlignment="1" applyProtection="1">
      <alignment horizontal="right"/>
    </xf>
    <xf numFmtId="173" fontId="2" fillId="3" borderId="22" xfId="1" applyNumberFormat="1" applyFont="1" applyFill="1" applyBorder="1" applyAlignment="1" applyProtection="1">
      <alignment horizontal="right"/>
    </xf>
    <xf numFmtId="173" fontId="2" fillId="3" borderId="0" xfId="1" applyNumberFormat="1" applyFont="1" applyFill="1" applyBorder="1" applyAlignment="1" applyProtection="1">
      <alignment horizontal="right"/>
    </xf>
    <xf numFmtId="170" fontId="2" fillId="3" borderId="37" xfId="1" applyNumberFormat="1" applyFont="1" applyFill="1" applyBorder="1" applyAlignment="1" applyProtection="1">
      <alignment horizontal="right"/>
    </xf>
    <xf numFmtId="170" fontId="2" fillId="3" borderId="38" xfId="1" applyNumberFormat="1" applyFont="1" applyFill="1" applyBorder="1" applyAlignment="1" applyProtection="1">
      <alignment horizontal="right"/>
    </xf>
    <xf numFmtId="170" fontId="2" fillId="3" borderId="39" xfId="1" applyNumberFormat="1" applyFont="1" applyFill="1" applyBorder="1" applyAlignment="1" applyProtection="1">
      <alignment horizontal="right"/>
    </xf>
    <xf numFmtId="171" fontId="2" fillId="2" borderId="31" xfId="2" applyNumberFormat="1" applyFont="1" applyFill="1" applyBorder="1" applyAlignment="1" applyProtection="1">
      <alignment horizontal="right"/>
    </xf>
    <xf numFmtId="171" fontId="2" fillId="2" borderId="32" xfId="2" applyNumberFormat="1" applyFont="1" applyFill="1" applyBorder="1" applyAlignment="1" applyProtection="1">
      <alignment horizontal="right"/>
    </xf>
    <xf numFmtId="171" fontId="2" fillId="3" borderId="32" xfId="2" applyNumberFormat="1" applyFont="1" applyFill="1" applyBorder="1" applyAlignment="1" applyProtection="1">
      <alignment horizontal="right"/>
    </xf>
    <xf numFmtId="171" fontId="2" fillId="3" borderId="35" xfId="2" applyNumberFormat="1" applyFont="1" applyFill="1" applyBorder="1" applyAlignment="1" applyProtection="1">
      <alignment horizontal="right"/>
    </xf>
    <xf numFmtId="173" fontId="2" fillId="3" borderId="33" xfId="1" applyNumberFormat="1" applyFont="1" applyFill="1" applyBorder="1" applyAlignment="1" applyProtection="1">
      <alignment horizontal="right"/>
    </xf>
    <xf numFmtId="169" fontId="2" fillId="2" borderId="36" xfId="1" applyNumberFormat="1" applyFont="1" applyFill="1" applyBorder="1" applyAlignment="1" applyProtection="1">
      <alignment horizontal="right"/>
    </xf>
    <xf numFmtId="169" fontId="2" fillId="2" borderId="36" xfId="2" applyNumberFormat="1" applyFont="1" applyFill="1" applyBorder="1" applyAlignment="1" applyProtection="1">
      <alignment horizontal="right"/>
    </xf>
    <xf numFmtId="164" fontId="6" fillId="3" borderId="14" xfId="2" applyFont="1" applyFill="1" applyBorder="1" applyAlignment="1" applyProtection="1">
      <alignment horizontal="center"/>
      <protection locked="0"/>
    </xf>
    <xf numFmtId="164" fontId="3" fillId="0" borderId="0" xfId="2" applyFont="1" applyFill="1" applyBorder="1" applyAlignment="1" applyProtection="1">
      <alignment horizontal="center"/>
    </xf>
    <xf numFmtId="166" fontId="6" fillId="3" borderId="0" xfId="2" applyNumberFormat="1" applyFont="1" applyFill="1" applyBorder="1" applyAlignment="1" applyProtection="1">
      <alignment horizontal="center"/>
    </xf>
    <xf numFmtId="164" fontId="6" fillId="3" borderId="0" xfId="2" applyFont="1" applyFill="1" applyBorder="1" applyAlignment="1" applyProtection="1">
      <alignment horizontal="center"/>
      <protection locked="0"/>
    </xf>
    <xf numFmtId="164" fontId="3" fillId="0" borderId="0" xfId="0" applyNumberFormat="1" applyFont="1" applyAlignment="1">
      <alignment horizontal="center"/>
    </xf>
    <xf numFmtId="164" fontId="6" fillId="0" borderId="0" xfId="2" applyFont="1" applyFill="1" applyBorder="1" applyAlignment="1" applyProtection="1">
      <alignment horizontal="center"/>
    </xf>
  </cellXfs>
  <cellStyles count="3">
    <cellStyle name="Comma" xfId="1" builtinId="3"/>
    <cellStyle name="Normal" xfId="0" builtinId="0"/>
    <cellStyle name="Normal_pgm summary by serv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Q106"/>
  <sheetViews>
    <sheetView tabSelected="1" workbookViewId="0">
      <selection activeCell="B1" sqref="B1:L38"/>
    </sheetView>
  </sheetViews>
  <sheetFormatPr defaultRowHeight="12.75"/>
  <cols>
    <col min="1" max="1" width="5.140625" style="1" customWidth="1"/>
    <col min="2" max="2" width="3" style="1" customWidth="1"/>
    <col min="3" max="3" width="30.140625" style="1" customWidth="1"/>
    <col min="4" max="5" width="10.28515625" style="1" bestFit="1" customWidth="1"/>
    <col min="6" max="6" width="10.7109375" style="1" bestFit="1" customWidth="1"/>
    <col min="7" max="8" width="12.7109375" style="1" customWidth="1"/>
    <col min="9" max="10" width="9.140625" style="1"/>
    <col min="11" max="11" width="11.28515625" style="106" customWidth="1"/>
    <col min="12" max="12" width="11.140625" style="106" customWidth="1"/>
    <col min="13" max="13" width="3.85546875" style="1" customWidth="1"/>
    <col min="14" max="14" width="10.42578125" style="1" hidden="1" customWidth="1"/>
    <col min="15" max="15" width="0" style="1" hidden="1" customWidth="1"/>
    <col min="16" max="16384" width="9.140625" style="1"/>
  </cols>
  <sheetData>
    <row r="1" spans="2:17" ht="20.25">
      <c r="B1" s="125" t="s">
        <v>37</v>
      </c>
      <c r="C1" s="125"/>
      <c r="D1" s="125"/>
      <c r="E1" s="125"/>
      <c r="F1" s="125"/>
      <c r="G1" s="125"/>
      <c r="H1" s="125"/>
      <c r="I1" s="125"/>
      <c r="J1" s="125"/>
      <c r="K1" s="125"/>
      <c r="L1" s="125"/>
      <c r="M1" s="2"/>
    </row>
    <row r="2" spans="2:17" ht="15.75">
      <c r="B2" s="122" t="s">
        <v>36</v>
      </c>
      <c r="C2" s="122"/>
      <c r="D2" s="122"/>
      <c r="E2" s="122"/>
      <c r="F2" s="122"/>
      <c r="G2" s="122"/>
      <c r="H2" s="122"/>
      <c r="I2" s="122"/>
      <c r="J2" s="122"/>
      <c r="K2" s="122"/>
      <c r="L2" s="122"/>
      <c r="M2" s="3"/>
    </row>
    <row r="3" spans="2:17" ht="16.5" thickBot="1">
      <c r="B3" s="126" t="s">
        <v>0</v>
      </c>
      <c r="C3" s="126"/>
      <c r="D3" s="126"/>
      <c r="E3" s="126"/>
      <c r="F3" s="126"/>
      <c r="G3" s="126"/>
      <c r="H3" s="126"/>
      <c r="I3" s="126"/>
      <c r="J3" s="126"/>
      <c r="K3" s="126"/>
      <c r="L3" s="126"/>
      <c r="M3" s="4"/>
      <c r="N3" s="5"/>
      <c r="O3" s="5"/>
      <c r="P3" s="5"/>
      <c r="Q3" s="5"/>
    </row>
    <row r="4" spans="2:17">
      <c r="B4" s="6"/>
      <c r="C4" s="7" t="s">
        <v>1</v>
      </c>
      <c r="D4" s="8"/>
      <c r="E4" s="8"/>
      <c r="F4" s="9"/>
      <c r="G4" s="10"/>
      <c r="H4" s="10"/>
      <c r="I4" s="11"/>
      <c r="J4" s="12"/>
      <c r="K4" s="13"/>
      <c r="L4" s="14"/>
      <c r="M4" s="15"/>
      <c r="N4" s="5"/>
      <c r="O4" s="5"/>
      <c r="P4" s="5"/>
      <c r="Q4" s="5"/>
    </row>
    <row r="5" spans="2:17">
      <c r="B5" s="16"/>
      <c r="C5" s="17"/>
      <c r="D5" s="18">
        <v>2009</v>
      </c>
      <c r="E5" s="18">
        <v>2010</v>
      </c>
      <c r="F5" s="19" t="s">
        <v>2</v>
      </c>
      <c r="G5" s="20" t="s">
        <v>2</v>
      </c>
      <c r="H5" s="20" t="s">
        <v>3</v>
      </c>
      <c r="I5" s="123" t="s">
        <v>4</v>
      </c>
      <c r="J5" s="123"/>
      <c r="K5" s="21">
        <v>2013</v>
      </c>
      <c r="L5" s="21">
        <f>K5+1</f>
        <v>2014</v>
      </c>
      <c r="M5" s="22"/>
      <c r="N5" s="5"/>
      <c r="O5" s="5"/>
      <c r="P5" s="5"/>
      <c r="Q5" s="5"/>
    </row>
    <row r="6" spans="2:17">
      <c r="B6" s="16"/>
      <c r="C6" s="17"/>
      <c r="D6" s="23" t="s">
        <v>5</v>
      </c>
      <c r="E6" s="23" t="s">
        <v>5</v>
      </c>
      <c r="F6" s="24" t="s">
        <v>6</v>
      </c>
      <c r="G6" s="25" t="s">
        <v>7</v>
      </c>
      <c r="H6" s="25" t="s">
        <v>8</v>
      </c>
      <c r="I6" s="124" t="s">
        <v>9</v>
      </c>
      <c r="J6" s="124"/>
      <c r="K6" s="26" t="s">
        <v>10</v>
      </c>
      <c r="L6" s="26" t="s">
        <v>10</v>
      </c>
      <c r="M6" s="27"/>
      <c r="N6" s="5"/>
      <c r="O6" s="5"/>
      <c r="P6" s="5"/>
      <c r="Q6" s="5"/>
    </row>
    <row r="7" spans="2:17">
      <c r="B7" s="28"/>
      <c r="C7" s="17" t="s">
        <v>11</v>
      </c>
      <c r="D7" s="29"/>
      <c r="E7" s="29"/>
      <c r="F7" s="30"/>
      <c r="G7" s="31" t="s">
        <v>5</v>
      </c>
      <c r="H7" s="31" t="s">
        <v>12</v>
      </c>
      <c r="I7" s="121" t="s">
        <v>6</v>
      </c>
      <c r="J7" s="121"/>
      <c r="K7" s="32"/>
      <c r="L7" s="32"/>
      <c r="M7" s="27"/>
      <c r="N7" s="5"/>
      <c r="O7" s="5"/>
      <c r="P7" s="5"/>
      <c r="Q7" s="5"/>
    </row>
    <row r="8" spans="2:17">
      <c r="B8" s="33"/>
      <c r="C8" s="34"/>
      <c r="D8" s="35" t="s">
        <v>13</v>
      </c>
      <c r="E8" s="35" t="s">
        <v>13</v>
      </c>
      <c r="F8" s="36" t="s">
        <v>13</v>
      </c>
      <c r="G8" s="37" t="s">
        <v>13</v>
      </c>
      <c r="H8" s="37" t="s">
        <v>13</v>
      </c>
      <c r="I8" s="38" t="s">
        <v>13</v>
      </c>
      <c r="J8" s="39" t="s">
        <v>14</v>
      </c>
      <c r="K8" s="40" t="s">
        <v>13</v>
      </c>
      <c r="L8" s="40" t="s">
        <v>13</v>
      </c>
      <c r="M8" s="41"/>
      <c r="N8" s="5"/>
      <c r="O8" s="5"/>
      <c r="P8" s="5"/>
      <c r="Q8" s="5"/>
    </row>
    <row r="9" spans="2:17" ht="6.75" customHeight="1">
      <c r="B9" s="42"/>
      <c r="C9" s="43"/>
      <c r="D9" s="44"/>
      <c r="E9" s="44"/>
      <c r="F9" s="45"/>
      <c r="G9" s="46"/>
      <c r="H9" s="46"/>
      <c r="I9" s="47"/>
      <c r="J9" s="48"/>
      <c r="K9" s="49"/>
      <c r="L9" s="50"/>
      <c r="M9" s="51"/>
      <c r="N9" s="5"/>
      <c r="O9" s="5"/>
      <c r="P9" s="5"/>
      <c r="Q9" s="5"/>
    </row>
    <row r="10" spans="2:17">
      <c r="B10" s="42"/>
      <c r="C10" s="52" t="s">
        <v>15</v>
      </c>
      <c r="D10" s="53">
        <v>11026.6</v>
      </c>
      <c r="E10" s="53">
        <v>11442.7</v>
      </c>
      <c r="F10" s="54">
        <v>14745.9</v>
      </c>
      <c r="G10" s="55">
        <v>12451.7</v>
      </c>
      <c r="H10" s="55">
        <v>15715</v>
      </c>
      <c r="I10" s="56">
        <f>H10-F10</f>
        <v>969.10000000000036</v>
      </c>
      <c r="J10" s="57">
        <f t="shared" ref="J10:J19" si="0">IF(E10=0,"n/a",I10/F10)</f>
        <v>6.5719962837127638E-2</v>
      </c>
      <c r="K10" s="58">
        <f>+H10+161.9+27.5-208.1</f>
        <v>15696.3</v>
      </c>
      <c r="L10" s="58">
        <f>+K10+162-1729.7+190</f>
        <v>14318.599999999999</v>
      </c>
      <c r="M10" s="60"/>
      <c r="N10" s="61">
        <f>+K10-H10</f>
        <v>-18.700000000000728</v>
      </c>
      <c r="O10" s="107">
        <f>+L10-K10</f>
        <v>-1377.7000000000007</v>
      </c>
      <c r="P10" s="5"/>
      <c r="Q10" s="5"/>
    </row>
    <row r="11" spans="2:17">
      <c r="B11" s="42"/>
      <c r="C11" s="52" t="s">
        <v>16</v>
      </c>
      <c r="D11" s="53">
        <v>52.6</v>
      </c>
      <c r="E11" s="53">
        <v>40.4</v>
      </c>
      <c r="F11" s="54">
        <v>77.900000000000006</v>
      </c>
      <c r="G11" s="55">
        <v>55</v>
      </c>
      <c r="H11" s="55">
        <v>69.5</v>
      </c>
      <c r="I11" s="56">
        <f t="shared" ref="I11:I17" si="1">H11-F11</f>
        <v>-8.4000000000000057</v>
      </c>
      <c r="J11" s="57">
        <f t="shared" si="0"/>
        <v>-0.10783055198973049</v>
      </c>
      <c r="K11" s="58">
        <f t="shared" ref="K11:K17" si="2">+H11</f>
        <v>69.5</v>
      </c>
      <c r="L11" s="58">
        <f t="shared" ref="L11:L17" si="3">+K11</f>
        <v>69.5</v>
      </c>
      <c r="M11" s="60"/>
      <c r="N11" s="61"/>
      <c r="O11" s="107"/>
      <c r="P11" s="5"/>
      <c r="Q11" s="5"/>
    </row>
    <row r="12" spans="2:17">
      <c r="B12" s="42"/>
      <c r="C12" s="52" t="s">
        <v>17</v>
      </c>
      <c r="D12" s="53">
        <v>7.1</v>
      </c>
      <c r="E12" s="53">
        <v>4.5</v>
      </c>
      <c r="F12" s="54">
        <v>8.1</v>
      </c>
      <c r="G12" s="55">
        <v>7.5</v>
      </c>
      <c r="H12" s="55">
        <v>6.5</v>
      </c>
      <c r="I12" s="56">
        <f t="shared" si="1"/>
        <v>-1.5999999999999996</v>
      </c>
      <c r="J12" s="57">
        <f t="shared" si="0"/>
        <v>-0.19753086419753083</v>
      </c>
      <c r="K12" s="58">
        <f t="shared" si="2"/>
        <v>6.5</v>
      </c>
      <c r="L12" s="58">
        <f t="shared" si="3"/>
        <v>6.5</v>
      </c>
      <c r="M12" s="60"/>
      <c r="N12" s="61"/>
      <c r="O12" s="107"/>
      <c r="P12" s="5"/>
      <c r="Q12" s="5"/>
    </row>
    <row r="13" spans="2:17">
      <c r="B13" s="42"/>
      <c r="C13" s="52" t="s">
        <v>18</v>
      </c>
      <c r="D13" s="53">
        <v>486.2</v>
      </c>
      <c r="E13" s="53">
        <v>452.9</v>
      </c>
      <c r="F13" s="54">
        <v>539</v>
      </c>
      <c r="G13" s="55">
        <v>510</v>
      </c>
      <c r="H13" s="55">
        <v>594.5</v>
      </c>
      <c r="I13" s="56">
        <f t="shared" si="1"/>
        <v>55.5</v>
      </c>
      <c r="J13" s="57">
        <f t="shared" si="0"/>
        <v>0.10296846011131726</v>
      </c>
      <c r="K13" s="58">
        <f t="shared" si="2"/>
        <v>594.5</v>
      </c>
      <c r="L13" s="58">
        <f t="shared" si="3"/>
        <v>594.5</v>
      </c>
      <c r="M13" s="60"/>
      <c r="N13" s="61"/>
      <c r="O13" s="107"/>
      <c r="P13" s="5"/>
      <c r="Q13" s="5"/>
    </row>
    <row r="14" spans="2:17">
      <c r="B14" s="42"/>
      <c r="C14" s="52" t="s">
        <v>19</v>
      </c>
      <c r="D14" s="53"/>
      <c r="E14" s="53"/>
      <c r="F14" s="54"/>
      <c r="G14" s="55"/>
      <c r="H14" s="55"/>
      <c r="I14" s="56"/>
      <c r="J14" s="57"/>
      <c r="K14" s="58"/>
      <c r="L14" s="58"/>
      <c r="M14" s="60"/>
      <c r="N14" s="61"/>
      <c r="O14" s="107"/>
      <c r="P14" s="5"/>
      <c r="Q14" s="5"/>
    </row>
    <row r="15" spans="2:17">
      <c r="B15" s="42"/>
      <c r="C15" s="52" t="s">
        <v>20</v>
      </c>
      <c r="D15" s="53">
        <v>68.599999999999994</v>
      </c>
      <c r="E15" s="53">
        <v>69</v>
      </c>
      <c r="F15" s="54">
        <v>71.7</v>
      </c>
      <c r="G15" s="55">
        <v>71.7</v>
      </c>
      <c r="H15" s="55">
        <v>71.7</v>
      </c>
      <c r="I15" s="108">
        <f t="shared" si="1"/>
        <v>0</v>
      </c>
      <c r="J15" s="57">
        <f t="shared" si="0"/>
        <v>0</v>
      </c>
      <c r="K15" s="58">
        <f t="shared" si="2"/>
        <v>71.7</v>
      </c>
      <c r="L15" s="58">
        <f t="shared" si="3"/>
        <v>71.7</v>
      </c>
      <c r="M15" s="60"/>
      <c r="N15" s="61"/>
      <c r="O15" s="107"/>
      <c r="P15" s="5"/>
      <c r="Q15" s="5"/>
    </row>
    <row r="16" spans="2:17">
      <c r="B16" s="42"/>
      <c r="C16" s="52" t="s">
        <v>21</v>
      </c>
      <c r="D16" s="53">
        <v>0.3</v>
      </c>
      <c r="E16" s="53">
        <v>0.2</v>
      </c>
      <c r="F16" s="54">
        <v>2</v>
      </c>
      <c r="G16" s="55">
        <v>0.5</v>
      </c>
      <c r="H16" s="55">
        <v>2</v>
      </c>
      <c r="I16" s="108">
        <f t="shared" si="1"/>
        <v>0</v>
      </c>
      <c r="J16" s="57">
        <f t="shared" si="0"/>
        <v>0</v>
      </c>
      <c r="K16" s="58">
        <f t="shared" si="2"/>
        <v>2</v>
      </c>
      <c r="L16" s="58">
        <f t="shared" si="3"/>
        <v>2</v>
      </c>
      <c r="M16" s="60"/>
      <c r="N16" s="61"/>
      <c r="O16" s="107"/>
      <c r="P16" s="5"/>
      <c r="Q16" s="5"/>
    </row>
    <row r="17" spans="2:17">
      <c r="B17" s="42"/>
      <c r="C17" s="52" t="s">
        <v>22</v>
      </c>
      <c r="D17" s="53">
        <v>341.6</v>
      </c>
      <c r="E17" s="53">
        <v>160.1</v>
      </c>
      <c r="F17" s="54">
        <v>191.7</v>
      </c>
      <c r="G17" s="55">
        <v>196.5</v>
      </c>
      <c r="H17" s="55">
        <v>180.7</v>
      </c>
      <c r="I17" s="56">
        <f t="shared" si="1"/>
        <v>-11</v>
      </c>
      <c r="J17" s="57">
        <f t="shared" si="0"/>
        <v>-5.738132498695879E-2</v>
      </c>
      <c r="K17" s="58">
        <f t="shared" si="2"/>
        <v>180.7</v>
      </c>
      <c r="L17" s="58">
        <f t="shared" si="3"/>
        <v>180.7</v>
      </c>
      <c r="M17" s="60"/>
      <c r="N17" s="61"/>
      <c r="O17" s="107"/>
      <c r="P17" s="5"/>
      <c r="Q17" s="5"/>
    </row>
    <row r="18" spans="2:17">
      <c r="B18" s="42"/>
      <c r="C18" s="43"/>
      <c r="D18" s="62"/>
      <c r="E18" s="62"/>
      <c r="F18" s="63"/>
      <c r="G18" s="64"/>
      <c r="H18" s="64"/>
      <c r="I18" s="65"/>
      <c r="J18" s="109"/>
      <c r="K18" s="66"/>
      <c r="L18" s="66"/>
      <c r="M18" s="60"/>
      <c r="N18" s="61"/>
      <c r="O18" s="107"/>
      <c r="P18" s="5"/>
      <c r="Q18" s="5"/>
    </row>
    <row r="19" spans="2:17">
      <c r="B19" s="67" t="s">
        <v>23</v>
      </c>
      <c r="C19" s="68"/>
      <c r="D19" s="69">
        <f>SUM(D10:D18)</f>
        <v>11983.000000000002</v>
      </c>
      <c r="E19" s="69">
        <f>SUM(E10:E18)</f>
        <v>12169.800000000001</v>
      </c>
      <c r="F19" s="70">
        <f>SUM(F10:F17)</f>
        <v>15636.300000000001</v>
      </c>
      <c r="G19" s="71">
        <f>SUM(G10:G17)</f>
        <v>13292.900000000001</v>
      </c>
      <c r="H19" s="71">
        <f>SUM(H10:H17)</f>
        <v>16639.900000000001</v>
      </c>
      <c r="I19" s="72">
        <f>SUM(I10:I17)</f>
        <v>1003.6000000000004</v>
      </c>
      <c r="J19" s="73">
        <f t="shared" si="0"/>
        <v>6.4183982144113402E-2</v>
      </c>
      <c r="K19" s="74">
        <f>SUM(K9:K17)</f>
        <v>16621.2</v>
      </c>
      <c r="L19" s="74">
        <f>SUM(L9:L17)</f>
        <v>15243.5</v>
      </c>
      <c r="M19" s="75"/>
      <c r="N19" s="61">
        <f t="shared" ref="N19:N33" si="4">+K19-H19</f>
        <v>-18.700000000000728</v>
      </c>
      <c r="O19" s="107">
        <f t="shared" ref="O19:O33" si="5">+L19-K19</f>
        <v>-1377.7000000000007</v>
      </c>
      <c r="P19" s="5"/>
      <c r="Q19" s="5"/>
    </row>
    <row r="20" spans="2:17">
      <c r="B20" s="42"/>
      <c r="C20" s="43"/>
      <c r="D20" s="53"/>
      <c r="E20" s="53"/>
      <c r="F20" s="63"/>
      <c r="G20" s="55"/>
      <c r="H20" s="55"/>
      <c r="I20" s="56"/>
      <c r="J20" s="110"/>
      <c r="K20" s="58"/>
      <c r="L20" s="58"/>
      <c r="M20" s="60"/>
      <c r="N20" s="61"/>
      <c r="O20" s="107"/>
      <c r="P20" s="5"/>
      <c r="Q20" s="5"/>
    </row>
    <row r="21" spans="2:17">
      <c r="B21" s="42"/>
      <c r="C21" s="52" t="s">
        <v>24</v>
      </c>
      <c r="D21" s="53">
        <v>1882.1</v>
      </c>
      <c r="E21" s="53">
        <v>1872.9</v>
      </c>
      <c r="F21" s="54">
        <v>1992.8</v>
      </c>
      <c r="G21" s="55">
        <v>1991.7</v>
      </c>
      <c r="H21" s="55">
        <f>2254.7+150</f>
        <v>2404.6999999999998</v>
      </c>
      <c r="I21" s="56">
        <f>H21-F21</f>
        <v>411.89999999999986</v>
      </c>
      <c r="J21" s="57">
        <f t="shared" ref="J21:J37" si="6">IF(E21=0,"n/a",I21/F21)</f>
        <v>0.20669409875551981</v>
      </c>
      <c r="K21" s="58">
        <f t="shared" ref="K21:K28" si="7">+H21</f>
        <v>2404.6999999999998</v>
      </c>
      <c r="L21" s="58">
        <f t="shared" ref="L21:L27" si="8">+K21</f>
        <v>2404.6999999999998</v>
      </c>
      <c r="M21" s="60"/>
      <c r="N21" s="61"/>
      <c r="O21" s="107"/>
      <c r="P21" s="5"/>
      <c r="Q21" s="5"/>
    </row>
    <row r="22" spans="2:17">
      <c r="B22" s="42"/>
      <c r="C22" s="52" t="s">
        <v>25</v>
      </c>
      <c r="D22" s="53"/>
      <c r="E22" s="53"/>
      <c r="F22" s="54"/>
      <c r="G22" s="55"/>
      <c r="H22" s="55"/>
      <c r="I22" s="56"/>
      <c r="J22" s="57"/>
      <c r="K22" s="58"/>
      <c r="L22" s="58"/>
      <c r="M22" s="60"/>
      <c r="N22" s="61"/>
      <c r="O22" s="107"/>
      <c r="P22" s="5"/>
      <c r="Q22" s="5"/>
    </row>
    <row r="23" spans="2:17">
      <c r="B23" s="42"/>
      <c r="C23" s="52" t="s">
        <v>26</v>
      </c>
      <c r="D23" s="53"/>
      <c r="E23" s="53"/>
      <c r="F23" s="54"/>
      <c r="G23" s="55"/>
      <c r="H23" s="55"/>
      <c r="I23" s="56"/>
      <c r="J23" s="57"/>
      <c r="K23" s="58"/>
      <c r="L23" s="58"/>
      <c r="M23" s="60"/>
      <c r="N23" s="61"/>
      <c r="O23" s="107"/>
      <c r="P23" s="5"/>
      <c r="Q23" s="5"/>
    </row>
    <row r="24" spans="2:17">
      <c r="B24" s="42"/>
      <c r="C24" s="52" t="s">
        <v>27</v>
      </c>
      <c r="D24" s="53">
        <v>1.2</v>
      </c>
      <c r="E24" s="53"/>
      <c r="F24" s="54"/>
      <c r="G24" s="55"/>
      <c r="H24" s="55"/>
      <c r="I24" s="56"/>
      <c r="J24" s="57"/>
      <c r="K24" s="58"/>
      <c r="L24" s="58"/>
      <c r="M24" s="60"/>
      <c r="N24" s="61"/>
      <c r="O24" s="107"/>
      <c r="P24" s="5"/>
      <c r="Q24" s="5"/>
    </row>
    <row r="25" spans="2:17">
      <c r="B25" s="42"/>
      <c r="C25" s="52" t="s">
        <v>28</v>
      </c>
      <c r="D25" s="53"/>
      <c r="E25" s="53"/>
      <c r="F25" s="54"/>
      <c r="G25" s="55"/>
      <c r="H25" s="55"/>
      <c r="I25" s="56">
        <f t="shared" ref="I25:I26" si="9">H25-F25</f>
        <v>0</v>
      </c>
      <c r="J25" s="57"/>
      <c r="K25" s="58"/>
      <c r="L25" s="58"/>
      <c r="M25" s="60"/>
      <c r="N25" s="61"/>
      <c r="O25" s="107"/>
      <c r="P25" s="5"/>
      <c r="Q25" s="5"/>
    </row>
    <row r="26" spans="2:17">
      <c r="B26" s="42"/>
      <c r="C26" s="52" t="s">
        <v>29</v>
      </c>
      <c r="D26" s="53">
        <v>322.89999999999998</v>
      </c>
      <c r="E26" s="53">
        <v>428.9</v>
      </c>
      <c r="F26" s="54">
        <v>2889.2</v>
      </c>
      <c r="G26" s="55">
        <v>932.8</v>
      </c>
      <c r="H26" s="55">
        <v>4165.1000000000004</v>
      </c>
      <c r="I26" s="56">
        <f t="shared" si="9"/>
        <v>1275.9000000000005</v>
      </c>
      <c r="J26" s="57">
        <f t="shared" si="6"/>
        <v>0.44161013429323015</v>
      </c>
      <c r="K26" s="58">
        <f>+H26-208.1</f>
        <v>3957.0000000000005</v>
      </c>
      <c r="L26" s="58">
        <f>+K26-1729.7</f>
        <v>2227.3000000000002</v>
      </c>
      <c r="M26" s="60"/>
      <c r="N26" s="61">
        <f t="shared" si="4"/>
        <v>-208.09999999999991</v>
      </c>
      <c r="O26" s="107">
        <f t="shared" si="5"/>
        <v>-1729.7000000000003</v>
      </c>
      <c r="P26" s="5"/>
      <c r="Q26" s="5"/>
    </row>
    <row r="27" spans="2:17">
      <c r="B27" s="42"/>
      <c r="C27" s="52" t="s">
        <v>30</v>
      </c>
      <c r="D27" s="53">
        <v>1132.0999999999999</v>
      </c>
      <c r="E27" s="53">
        <v>1215.9000000000001</v>
      </c>
      <c r="F27" s="54">
        <v>1255.2</v>
      </c>
      <c r="G27" s="55">
        <v>1253.7</v>
      </c>
      <c r="H27" s="55">
        <f>1428.4-150</f>
        <v>1278.4000000000001</v>
      </c>
      <c r="I27" s="56">
        <f>H27-F27</f>
        <v>23.200000000000045</v>
      </c>
      <c r="J27" s="57">
        <f>IF(E27=0,"n/a",I27/F27)</f>
        <v>1.8483110261312975E-2</v>
      </c>
      <c r="K27" s="58">
        <f t="shared" si="7"/>
        <v>1278.4000000000001</v>
      </c>
      <c r="L27" s="58">
        <f t="shared" si="8"/>
        <v>1278.4000000000001</v>
      </c>
      <c r="M27" s="60"/>
      <c r="N27" s="61"/>
      <c r="O27" s="107"/>
      <c r="P27" s="5"/>
      <c r="Q27" s="5"/>
    </row>
    <row r="28" spans="2:17">
      <c r="B28" s="42"/>
      <c r="C28" s="52" t="s">
        <v>31</v>
      </c>
      <c r="D28" s="53">
        <v>148.5</v>
      </c>
      <c r="E28" s="53">
        <v>169.5</v>
      </c>
      <c r="F28" s="54">
        <v>190.5</v>
      </c>
      <c r="G28" s="55">
        <v>190.4</v>
      </c>
      <c r="H28" s="55">
        <f>190.5</f>
        <v>190.5</v>
      </c>
      <c r="I28" s="56">
        <f t="shared" ref="I28:I29" si="10">H28-F28</f>
        <v>0</v>
      </c>
      <c r="J28" s="57">
        <f t="shared" si="6"/>
        <v>0</v>
      </c>
      <c r="K28" s="58">
        <f t="shared" si="7"/>
        <v>190.5</v>
      </c>
      <c r="L28" s="58">
        <f>+K28</f>
        <v>190.5</v>
      </c>
      <c r="M28" s="60"/>
      <c r="N28" s="61"/>
      <c r="O28" s="107"/>
      <c r="P28" s="5"/>
      <c r="Q28" s="5"/>
    </row>
    <row r="29" spans="2:17">
      <c r="B29" s="42"/>
      <c r="C29" s="52" t="s">
        <v>32</v>
      </c>
      <c r="D29" s="53">
        <v>107.1</v>
      </c>
      <c r="E29" s="53">
        <v>125.6</v>
      </c>
      <c r="F29" s="54">
        <f>128.1+10</f>
        <v>138.1</v>
      </c>
      <c r="G29" s="55">
        <v>124</v>
      </c>
      <c r="H29" s="55">
        <v>128.1</v>
      </c>
      <c r="I29" s="108">
        <f t="shared" si="10"/>
        <v>-10</v>
      </c>
      <c r="J29" s="57">
        <f t="shared" si="6"/>
        <v>-7.2411296162201308E-2</v>
      </c>
      <c r="K29" s="58">
        <f>+H29</f>
        <v>128.1</v>
      </c>
      <c r="L29" s="58">
        <f>+K29</f>
        <v>128.1</v>
      </c>
      <c r="M29" s="60"/>
      <c r="N29" s="61"/>
      <c r="O29" s="107"/>
      <c r="P29" s="5"/>
      <c r="Q29" s="5"/>
    </row>
    <row r="30" spans="2:17">
      <c r="B30" s="42"/>
      <c r="C30" s="43"/>
      <c r="D30" s="62"/>
      <c r="E30" s="62"/>
      <c r="F30" s="63"/>
      <c r="G30" s="64"/>
      <c r="H30" s="64"/>
      <c r="I30" s="76" t="s">
        <v>1</v>
      </c>
      <c r="J30" s="111"/>
      <c r="K30" s="66"/>
      <c r="L30" s="66"/>
      <c r="M30" s="60"/>
      <c r="N30" s="61"/>
      <c r="O30" s="107"/>
      <c r="P30" s="5"/>
      <c r="Q30" s="5"/>
    </row>
    <row r="31" spans="2:17">
      <c r="B31" s="67" t="s">
        <v>33</v>
      </c>
      <c r="C31" s="68"/>
      <c r="D31" s="69">
        <f>SUM(D21:D30)</f>
        <v>3593.8999999999996</v>
      </c>
      <c r="E31" s="69">
        <f>SUM(E21:E30)</f>
        <v>3812.8</v>
      </c>
      <c r="F31" s="70">
        <f>SUM(F21:F29)</f>
        <v>6465.8</v>
      </c>
      <c r="G31" s="71">
        <f>SUM(G21:G29)</f>
        <v>4492.5999999999995</v>
      </c>
      <c r="H31" s="71">
        <f>SUM(H21:H29)</f>
        <v>8166.8000000000011</v>
      </c>
      <c r="I31" s="77">
        <f>SUM(I21:I29)</f>
        <v>1701.0000000000005</v>
      </c>
      <c r="J31" s="73">
        <f t="shared" si="6"/>
        <v>0.26307649478796136</v>
      </c>
      <c r="K31" s="78">
        <f>SUM(K21:K29)</f>
        <v>7958.7000000000007</v>
      </c>
      <c r="L31" s="78">
        <f>SUM(L21:L29)</f>
        <v>6229</v>
      </c>
      <c r="M31" s="75"/>
      <c r="N31" s="61">
        <f t="shared" si="4"/>
        <v>-208.10000000000036</v>
      </c>
      <c r="O31" s="107">
        <f t="shared" si="5"/>
        <v>-1729.7000000000007</v>
      </c>
      <c r="P31" s="5"/>
      <c r="Q31" s="5"/>
    </row>
    <row r="32" spans="2:17">
      <c r="B32" s="42"/>
      <c r="C32" s="43"/>
      <c r="D32" s="53"/>
      <c r="E32" s="53"/>
      <c r="F32" s="54"/>
      <c r="G32" s="55"/>
      <c r="H32" s="55"/>
      <c r="I32" s="56"/>
      <c r="J32" s="57"/>
      <c r="K32" s="58"/>
      <c r="L32" s="58"/>
      <c r="M32" s="60"/>
      <c r="N32" s="61"/>
      <c r="O32" s="107"/>
      <c r="P32" s="5"/>
      <c r="Q32" s="5"/>
    </row>
    <row r="33" spans="2:17">
      <c r="B33" s="42" t="s">
        <v>34</v>
      </c>
      <c r="C33" s="43"/>
      <c r="D33" s="53">
        <f t="shared" ref="D33:L33" si="11">D19-D31</f>
        <v>8389.1000000000022</v>
      </c>
      <c r="E33" s="53">
        <f t="shared" si="11"/>
        <v>8357</v>
      </c>
      <c r="F33" s="53">
        <f t="shared" si="11"/>
        <v>9170.5</v>
      </c>
      <c r="G33" s="79">
        <f t="shared" si="11"/>
        <v>8800.3000000000029</v>
      </c>
      <c r="H33" s="79">
        <f t="shared" si="11"/>
        <v>8473.1</v>
      </c>
      <c r="I33" s="80">
        <f t="shared" si="11"/>
        <v>-697.40000000000009</v>
      </c>
      <c r="J33" s="57">
        <f t="shared" si="6"/>
        <v>-7.6048198026279934E-2</v>
      </c>
      <c r="K33" s="59">
        <f t="shared" si="11"/>
        <v>8662.5</v>
      </c>
      <c r="L33" s="59">
        <f t="shared" si="11"/>
        <v>9014.5</v>
      </c>
      <c r="M33" s="60"/>
      <c r="N33" s="61">
        <f t="shared" si="4"/>
        <v>189.39999999999964</v>
      </c>
      <c r="O33" s="107">
        <f t="shared" si="5"/>
        <v>352</v>
      </c>
      <c r="P33" s="5"/>
      <c r="Q33" s="5"/>
    </row>
    <row r="34" spans="2:17">
      <c r="B34" s="81"/>
      <c r="C34" s="82"/>
      <c r="D34" s="83"/>
      <c r="E34" s="83"/>
      <c r="F34" s="84"/>
      <c r="G34" s="85"/>
      <c r="H34" s="85"/>
      <c r="I34" s="86"/>
      <c r="J34" s="57"/>
      <c r="K34" s="87"/>
      <c r="L34" s="88"/>
      <c r="M34" s="89"/>
      <c r="N34" s="61"/>
      <c r="O34" s="107"/>
      <c r="P34" s="5"/>
      <c r="Q34" s="5"/>
    </row>
    <row r="35" spans="2:17" ht="6" customHeight="1" thickBot="1">
      <c r="B35" s="90"/>
      <c r="C35" s="91"/>
      <c r="D35" s="92"/>
      <c r="E35" s="92"/>
      <c r="F35" s="93"/>
      <c r="G35" s="94"/>
      <c r="H35" s="94"/>
      <c r="I35" s="95"/>
      <c r="J35" s="112"/>
      <c r="K35" s="96"/>
      <c r="L35" s="97"/>
      <c r="M35" s="60"/>
      <c r="N35" s="5"/>
      <c r="O35" s="5"/>
      <c r="P35" s="5"/>
      <c r="Q35" s="5"/>
    </row>
    <row r="36" spans="2:17">
      <c r="B36" s="98"/>
      <c r="C36" s="99"/>
      <c r="D36" s="53"/>
      <c r="E36" s="53"/>
      <c r="F36" s="54"/>
      <c r="G36" s="55"/>
      <c r="H36" s="55"/>
      <c r="I36" s="56"/>
      <c r="J36" s="113"/>
      <c r="K36" s="58"/>
      <c r="L36" s="59"/>
      <c r="M36" s="60"/>
      <c r="N36" s="5"/>
      <c r="O36" s="5"/>
      <c r="P36" s="5"/>
      <c r="Q36" s="5"/>
    </row>
    <row r="37" spans="2:17">
      <c r="B37" s="100" t="s">
        <v>35</v>
      </c>
      <c r="C37" s="101"/>
      <c r="D37" s="102">
        <v>103</v>
      </c>
      <c r="E37" s="102">
        <v>103</v>
      </c>
      <c r="F37" s="103">
        <v>144</v>
      </c>
      <c r="G37" s="79">
        <v>106</v>
      </c>
      <c r="H37" s="79">
        <v>140</v>
      </c>
      <c r="I37" s="56">
        <f t="shared" ref="I37" si="12">H37-F37</f>
        <v>-4</v>
      </c>
      <c r="J37" s="57">
        <f t="shared" si="6"/>
        <v>-2.7777777777777776E-2</v>
      </c>
      <c r="K37" s="58">
        <f>+H37-6</f>
        <v>134</v>
      </c>
      <c r="L37" s="59">
        <f>+K37-10+1</f>
        <v>125</v>
      </c>
      <c r="M37" s="60"/>
      <c r="N37" s="5" t="s">
        <v>1</v>
      </c>
      <c r="O37" s="5"/>
      <c r="P37" s="5"/>
      <c r="Q37" s="5"/>
    </row>
    <row r="38" spans="2:17" ht="13.5" thickBot="1">
      <c r="B38" s="104"/>
      <c r="C38" s="105"/>
      <c r="D38" s="114"/>
      <c r="E38" s="114"/>
      <c r="F38" s="115"/>
      <c r="G38" s="116"/>
      <c r="H38" s="116"/>
      <c r="I38" s="117"/>
      <c r="J38" s="118"/>
      <c r="K38" s="119"/>
      <c r="L38" s="120"/>
      <c r="M38" s="60"/>
      <c r="N38" s="61"/>
      <c r="O38" s="61"/>
      <c r="P38" s="5"/>
      <c r="Q38" s="5"/>
    </row>
    <row r="39" spans="2:17"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</row>
    <row r="40" spans="2:17"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</row>
    <row r="41" spans="2:17"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</row>
    <row r="42" spans="2:17"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</row>
    <row r="43" spans="2:17"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</row>
    <row r="44" spans="2:17"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</row>
    <row r="45" spans="2:17"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</row>
    <row r="46" spans="2:17"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</row>
    <row r="47" spans="2:17"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</row>
    <row r="48" spans="2:17"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</row>
    <row r="49" spans="3:17"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</row>
    <row r="50" spans="3:17"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</row>
    <row r="51" spans="3:17">
      <c r="C51" s="5"/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</row>
    <row r="52" spans="3:17"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</row>
    <row r="53" spans="3:17">
      <c r="C53" s="5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</row>
    <row r="54" spans="3:17">
      <c r="C54" s="5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</row>
    <row r="55" spans="3:17"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</row>
    <row r="56" spans="3:17"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</row>
    <row r="57" spans="3:17"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</row>
    <row r="58" spans="3:17"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</row>
    <row r="59" spans="3:17"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</row>
    <row r="60" spans="3:17"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</row>
    <row r="61" spans="3:17"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</row>
    <row r="62" spans="3:17"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</row>
    <row r="63" spans="3:17">
      <c r="C63" s="5"/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</row>
    <row r="64" spans="3:17"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</row>
    <row r="65" spans="3:17">
      <c r="C65" s="5"/>
      <c r="D65" s="5"/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</row>
    <row r="66" spans="3:17">
      <c r="C66" s="5"/>
      <c r="D66" s="5"/>
      <c r="E66" s="5"/>
      <c r="F66" s="5"/>
      <c r="G66" s="5"/>
      <c r="H66" s="5"/>
      <c r="I66" s="5"/>
      <c r="J66" s="5"/>
      <c r="K66" s="5"/>
      <c r="L66" s="5"/>
      <c r="M66" s="5"/>
      <c r="N66" s="5"/>
      <c r="O66" s="5"/>
      <c r="P66" s="5"/>
      <c r="Q66" s="5"/>
    </row>
    <row r="67" spans="3:17">
      <c r="C67" s="5"/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</row>
    <row r="68" spans="3:17"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</row>
    <row r="69" spans="3:17"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</row>
    <row r="70" spans="3:17"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</row>
    <row r="71" spans="3:17">
      <c r="C71" s="5"/>
      <c r="D71" s="5"/>
      <c r="E71" s="5"/>
      <c r="F71" s="5"/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</row>
    <row r="72" spans="3:17">
      <c r="C72" s="5"/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</row>
    <row r="73" spans="3:17">
      <c r="C73" s="5"/>
      <c r="D73" s="5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  <c r="P73" s="5"/>
      <c r="Q73" s="5"/>
    </row>
    <row r="74" spans="3:17"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  <c r="P74" s="5"/>
      <c r="Q74" s="5"/>
    </row>
    <row r="75" spans="3:17"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  <c r="P75" s="5"/>
      <c r="Q75" s="5"/>
    </row>
    <row r="76" spans="3:17"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  <c r="P76" s="5"/>
      <c r="Q76" s="5"/>
    </row>
    <row r="77" spans="3:17"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  <c r="P77" s="5"/>
      <c r="Q77" s="5"/>
    </row>
    <row r="78" spans="3:17"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  <c r="P78" s="5"/>
      <c r="Q78" s="5"/>
    </row>
    <row r="79" spans="3:17"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  <c r="P79" s="5"/>
      <c r="Q79" s="5"/>
    </row>
    <row r="80" spans="3:17"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  <c r="P80" s="5"/>
      <c r="Q80" s="5"/>
    </row>
    <row r="81" spans="3:17"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  <c r="P81" s="5"/>
      <c r="Q81" s="5"/>
    </row>
    <row r="82" spans="3:17"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  <c r="P82" s="5"/>
      <c r="Q82" s="5"/>
    </row>
    <row r="83" spans="3:17"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  <c r="P83" s="5"/>
      <c r="Q83" s="5"/>
    </row>
    <row r="84" spans="3:17"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  <c r="P84" s="5"/>
      <c r="Q84" s="5"/>
    </row>
    <row r="85" spans="3:17"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</row>
    <row r="86" spans="3:17"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</row>
    <row r="87" spans="3:17"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</row>
    <row r="88" spans="3:17"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</row>
    <row r="89" spans="3:17"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</row>
    <row r="90" spans="3:17"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</row>
    <row r="91" spans="3:17"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</row>
    <row r="92" spans="3:17">
      <c r="C92" s="5"/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</row>
    <row r="93" spans="3:17">
      <c r="C93" s="5"/>
      <c r="D93" s="5"/>
      <c r="E93" s="5"/>
      <c r="F93" s="5"/>
      <c r="G93" s="5"/>
      <c r="H93" s="5"/>
      <c r="I93" s="5"/>
      <c r="J93" s="5"/>
      <c r="K93" s="5"/>
      <c r="L93" s="5"/>
      <c r="M93" s="5"/>
      <c r="N93" s="5"/>
      <c r="O93" s="5"/>
      <c r="P93" s="5"/>
      <c r="Q93" s="5"/>
    </row>
    <row r="94" spans="3:17">
      <c r="C94" s="5"/>
      <c r="D94" s="5"/>
      <c r="E94" s="5"/>
      <c r="F94" s="5"/>
      <c r="G94" s="5"/>
      <c r="H94" s="5"/>
      <c r="I94" s="5"/>
      <c r="J94" s="5"/>
      <c r="K94" s="5"/>
      <c r="L94" s="5"/>
      <c r="M94" s="5"/>
      <c r="N94" s="5"/>
      <c r="O94" s="5"/>
      <c r="P94" s="5"/>
      <c r="Q94" s="5"/>
    </row>
    <row r="95" spans="3:17">
      <c r="C95" s="5"/>
      <c r="D95" s="5"/>
      <c r="E95" s="5"/>
      <c r="F95" s="5"/>
      <c r="G95" s="5"/>
      <c r="H95" s="5"/>
      <c r="I95" s="5"/>
      <c r="J95" s="5"/>
      <c r="K95" s="5"/>
      <c r="L95" s="5"/>
      <c r="M95" s="5"/>
      <c r="N95" s="5"/>
      <c r="O95" s="5"/>
      <c r="P95" s="5"/>
      <c r="Q95" s="5"/>
    </row>
    <row r="96" spans="3:17">
      <c r="C96" s="5"/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</row>
    <row r="97" spans="3:17">
      <c r="C97" s="5"/>
      <c r="D97" s="5"/>
      <c r="E97" s="5"/>
      <c r="F97" s="5"/>
      <c r="G97" s="5"/>
      <c r="H97" s="5"/>
      <c r="I97" s="5"/>
      <c r="J97" s="5"/>
      <c r="K97" s="5"/>
      <c r="L97" s="5"/>
      <c r="M97" s="5"/>
      <c r="N97" s="5"/>
      <c r="O97" s="5"/>
      <c r="P97" s="5"/>
      <c r="Q97" s="5"/>
    </row>
    <row r="98" spans="3:17">
      <c r="C98" s="5"/>
      <c r="D98" s="5"/>
      <c r="E98" s="5"/>
      <c r="F98" s="5"/>
      <c r="G98" s="5"/>
      <c r="H98" s="5"/>
      <c r="I98" s="5"/>
      <c r="J98" s="5"/>
      <c r="K98" s="5"/>
      <c r="L98" s="5"/>
      <c r="M98" s="5"/>
      <c r="N98" s="5"/>
      <c r="O98" s="5"/>
      <c r="P98" s="5"/>
      <c r="Q98" s="5"/>
    </row>
    <row r="99" spans="3:17">
      <c r="C99" s="5"/>
      <c r="D99" s="5"/>
      <c r="E99" s="5"/>
      <c r="F99" s="5"/>
      <c r="G99" s="5"/>
      <c r="H99" s="5"/>
      <c r="I99" s="5"/>
      <c r="J99" s="5"/>
      <c r="K99" s="5"/>
      <c r="L99" s="5"/>
      <c r="M99" s="5"/>
      <c r="N99" s="5"/>
      <c r="O99" s="5"/>
      <c r="P99" s="5"/>
      <c r="Q99" s="5"/>
    </row>
    <row r="100" spans="3:17">
      <c r="C100" s="5"/>
      <c r="D100" s="5"/>
      <c r="E100" s="5"/>
      <c r="F100" s="5"/>
      <c r="G100" s="5"/>
      <c r="H100" s="5"/>
      <c r="I100" s="5"/>
      <c r="J100" s="5"/>
      <c r="K100" s="5"/>
      <c r="L100" s="5"/>
      <c r="M100" s="5"/>
      <c r="N100" s="5"/>
      <c r="O100" s="5"/>
      <c r="P100" s="5"/>
      <c r="Q100" s="5"/>
    </row>
    <row r="101" spans="3:17">
      <c r="C101" s="5"/>
      <c r="D101" s="5"/>
      <c r="E101" s="5"/>
      <c r="F101" s="5"/>
      <c r="G101" s="5"/>
      <c r="H101" s="5"/>
      <c r="I101" s="5"/>
      <c r="J101" s="5"/>
      <c r="K101" s="5"/>
      <c r="L101" s="5"/>
      <c r="M101" s="5"/>
      <c r="N101" s="5"/>
      <c r="O101" s="5"/>
      <c r="P101" s="5"/>
      <c r="Q101" s="5"/>
    </row>
    <row r="102" spans="3:17">
      <c r="C102" s="5"/>
      <c r="D102" s="5"/>
      <c r="E102" s="5"/>
      <c r="F102" s="5"/>
      <c r="G102" s="5"/>
      <c r="H102" s="5"/>
      <c r="I102" s="5"/>
      <c r="J102" s="5"/>
      <c r="K102" s="5"/>
      <c r="L102" s="5"/>
      <c r="M102" s="5"/>
      <c r="N102" s="5"/>
      <c r="O102" s="5"/>
      <c r="P102" s="5"/>
      <c r="Q102" s="5"/>
    </row>
    <row r="103" spans="3:17">
      <c r="C103" s="5"/>
      <c r="D103" s="5"/>
      <c r="E103" s="5"/>
      <c r="F103" s="5"/>
      <c r="G103" s="5"/>
      <c r="H103" s="5"/>
      <c r="I103" s="5"/>
      <c r="J103" s="5"/>
      <c r="K103" s="5"/>
      <c r="L103" s="5"/>
      <c r="M103" s="5"/>
      <c r="N103" s="5"/>
      <c r="O103" s="5"/>
      <c r="P103" s="5"/>
      <c r="Q103" s="5"/>
    </row>
    <row r="104" spans="3:17">
      <c r="C104" s="5"/>
      <c r="D104" s="5"/>
      <c r="E104" s="5"/>
      <c r="F104" s="5"/>
      <c r="G104" s="5"/>
      <c r="H104" s="5"/>
      <c r="I104" s="5"/>
      <c r="J104" s="5"/>
      <c r="K104" s="5"/>
      <c r="L104" s="5"/>
      <c r="M104" s="5"/>
      <c r="N104" s="5"/>
      <c r="O104" s="5"/>
      <c r="P104" s="5"/>
      <c r="Q104" s="5"/>
    </row>
    <row r="105" spans="3:17">
      <c r="C105" s="5"/>
      <c r="D105" s="5"/>
      <c r="E105" s="5"/>
      <c r="F105" s="5"/>
      <c r="G105" s="5"/>
      <c r="H105" s="5"/>
      <c r="I105" s="5"/>
      <c r="J105" s="5"/>
      <c r="K105" s="5"/>
      <c r="L105" s="5"/>
      <c r="M105" s="5"/>
      <c r="N105" s="5"/>
      <c r="O105" s="5"/>
      <c r="P105" s="5"/>
      <c r="Q105" s="5"/>
    </row>
    <row r="106" spans="3:17">
      <c r="C106" s="5"/>
      <c r="D106" s="5"/>
      <c r="E106" s="5"/>
      <c r="F106" s="5"/>
      <c r="G106" s="5"/>
      <c r="H106" s="5"/>
      <c r="I106" s="5"/>
      <c r="J106" s="5"/>
      <c r="K106" s="5"/>
      <c r="L106" s="5"/>
      <c r="M106" s="5"/>
      <c r="N106" s="5"/>
      <c r="O106" s="5"/>
      <c r="P106" s="5"/>
      <c r="Q106" s="5"/>
    </row>
  </sheetData>
  <mergeCells count="6">
    <mergeCell ref="I7:J7"/>
    <mergeCell ref="B2:L2"/>
    <mergeCell ref="I5:J5"/>
    <mergeCell ref="I6:J6"/>
    <mergeCell ref="B1:L1"/>
    <mergeCell ref="B3:L3"/>
  </mergeCells>
  <pageMargins left="0.7" right="0.7" top="0.75" bottom="0.75" header="0.3" footer="0.3"/>
  <pageSetup scale="9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CFO</vt:lpstr>
      <vt:lpstr>CFO!Print_Area</vt:lpstr>
    </vt:vector>
  </TitlesOfParts>
  <Company>City of Toronto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rbudhu</dc:creator>
  <cp:lastModifiedBy>RSAWH</cp:lastModifiedBy>
  <cp:lastPrinted>2011-11-28T17:39:10Z</cp:lastPrinted>
  <dcterms:created xsi:type="dcterms:W3CDTF">2011-11-28T13:51:13Z</dcterms:created>
  <dcterms:modified xsi:type="dcterms:W3CDTF">2011-11-28T17:39:12Z</dcterms:modified>
</cp:coreProperties>
</file>